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Я\OneDrive\Рабочий стол\"/>
    </mc:Choice>
  </mc:AlternateContent>
  <bookViews>
    <workbookView xWindow="0" yWindow="0" windowWidth="28800" windowHeight="1243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1" l="1"/>
  <c r="K25" i="1"/>
  <c r="K24" i="1"/>
  <c r="K23" i="1"/>
  <c r="J23" i="1"/>
  <c r="K22" i="1"/>
  <c r="J22" i="1"/>
  <c r="K21" i="1"/>
  <c r="K20" i="1"/>
  <c r="J20" i="1"/>
  <c r="J21" i="1"/>
  <c r="J25" i="1"/>
  <c r="K18" i="1"/>
  <c r="K16" i="1"/>
  <c r="K15" i="1"/>
  <c r="K14" i="1"/>
  <c r="K17" i="1"/>
  <c r="K13" i="1"/>
  <c r="J18" i="1"/>
  <c r="J17" i="1"/>
  <c r="J16" i="1"/>
  <c r="J15" i="1"/>
  <c r="J14" i="1"/>
  <c r="J13" i="1"/>
</calcChain>
</file>

<file path=xl/comments1.xml><?xml version="1.0" encoding="utf-8"?>
<comments xmlns="http://schemas.openxmlformats.org/spreadsheetml/2006/main">
  <authors>
    <author>Я</author>
  </authors>
  <commentList>
    <comment ref="H4" authorId="0" shapeId="0">
      <text>
        <r>
          <rPr>
            <b/>
            <sz val="9"/>
            <color indexed="81"/>
            <rFont val="Tahoma"/>
            <family val="2"/>
            <charset val="204"/>
          </rPr>
          <t>Я: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4" authorId="0" shapeId="0">
      <text>
        <r>
          <rPr>
            <b/>
            <sz val="9"/>
            <color indexed="81"/>
            <rFont val="Tahoma"/>
            <family val="2"/>
            <charset val="204"/>
          </rPr>
          <t>Я: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<sst xmlns="http://schemas.openxmlformats.org/spreadsheetml/2006/main" count="178" uniqueCount="134">
  <si>
    <t>http://dom-holoda-iglu.ru</t>
  </si>
  <si>
    <t>ООО"Дом Холода ИГЛУ"</t>
  </si>
  <si>
    <t>Прайс-лист "Складского  хранение"</t>
  </si>
  <si>
    <t>Код услуги</t>
  </si>
  <si>
    <t>Перечень услуг складского хранения</t>
  </si>
  <si>
    <t>ед. измерения</t>
  </si>
  <si>
    <t>более месяца</t>
  </si>
  <si>
    <t>менее месяца</t>
  </si>
  <si>
    <r>
      <rPr>
        <b/>
        <sz val="11"/>
        <color theme="1"/>
        <rFont val="Calibri"/>
        <family val="2"/>
        <charset val="204"/>
        <scheme val="minor"/>
      </rPr>
      <t>Адрес склада:</t>
    </r>
    <r>
      <rPr>
        <sz val="11"/>
        <color theme="1"/>
        <rFont val="Calibri"/>
        <family val="2"/>
        <charset val="204"/>
        <scheme val="minor"/>
      </rPr>
      <t xml:space="preserve"> г. Омск, ул. Мельничная 130/1а.</t>
    </r>
  </si>
  <si>
    <r>
      <rPr>
        <b/>
        <sz val="11"/>
        <color theme="1"/>
        <rFont val="Calibri"/>
        <family val="2"/>
        <charset val="204"/>
        <scheme val="minor"/>
      </rPr>
      <t>Телефон:</t>
    </r>
    <r>
      <rPr>
        <sz val="11"/>
        <color theme="1"/>
        <rFont val="Calibri"/>
        <family val="2"/>
        <charset val="204"/>
        <scheme val="minor"/>
      </rPr>
      <t xml:space="preserve"> 8 9131485688    8(3812) 28-03-55</t>
    </r>
  </si>
  <si>
    <r>
      <rPr>
        <b/>
        <sz val="11"/>
        <color theme="1"/>
        <rFont val="Calibri"/>
        <family val="2"/>
        <charset val="204"/>
        <scheme val="minor"/>
      </rPr>
      <t xml:space="preserve"> Почта для заявок на склад:</t>
    </r>
    <r>
      <rPr>
        <sz val="11"/>
        <color theme="1"/>
        <rFont val="Calibri"/>
        <family val="2"/>
        <charset val="204"/>
        <scheme val="minor"/>
      </rPr>
      <t xml:space="preserve">  280355omsk@mail.ru</t>
    </r>
  </si>
  <si>
    <r>
      <rPr>
        <b/>
        <sz val="11"/>
        <color theme="1"/>
        <rFont val="Calibri"/>
        <family val="2"/>
        <charset val="204"/>
        <scheme val="minor"/>
      </rPr>
      <t xml:space="preserve"> Почта для контактов</t>
    </r>
    <r>
      <rPr>
        <sz val="11"/>
        <color theme="1"/>
        <rFont val="Calibri"/>
        <family val="2"/>
        <charset val="204"/>
        <scheme val="minor"/>
      </rPr>
      <t>: 280355omsk@mail.ru</t>
    </r>
  </si>
  <si>
    <t>СКЛАДСКОЕ ХРАНЕНИЕ (-18)(0+5)</t>
  </si>
  <si>
    <t>СХХ-1EURO</t>
  </si>
  <si>
    <t>СХХ-2FIN</t>
  </si>
  <si>
    <t>СХХ-7EURO</t>
  </si>
  <si>
    <t>СХХ-8FIN</t>
  </si>
  <si>
    <t>ВЫГРУЗКА/ПОГРУЗКА</t>
  </si>
  <si>
    <t>Ручная выгрузка/погрузка  (не более 20кг)</t>
  </si>
  <si>
    <t>Ручная выгрузка/погрузка  ( более 50кг)</t>
  </si>
  <si>
    <t>Ручная выгрузка/погрузка  ( более 20-50кг)</t>
  </si>
  <si>
    <t>РВ1</t>
  </si>
  <si>
    <t>РВ2</t>
  </si>
  <si>
    <t>РВ3</t>
  </si>
  <si>
    <t>Короб/предмет</t>
  </si>
  <si>
    <t>Короб/мешок</t>
  </si>
  <si>
    <t>Стандартный выгрузка/погрузка  ( механическая)</t>
  </si>
  <si>
    <t>Перегрузка из авто в другое  авто ( Кросс-докинг) механическая</t>
  </si>
  <si>
    <t>ГР1</t>
  </si>
  <si>
    <t>ГР3</t>
  </si>
  <si>
    <t>ГР2</t>
  </si>
  <si>
    <t>тонна</t>
  </si>
  <si>
    <t>ПРИЕМ</t>
  </si>
  <si>
    <t>ПР1</t>
  </si>
  <si>
    <t>Взвешивание груза до 2 тонн</t>
  </si>
  <si>
    <t>ПР4</t>
  </si>
  <si>
    <t xml:space="preserve">Паллетирование паллеты стреч-пленкой </t>
  </si>
  <si>
    <t>ПР5</t>
  </si>
  <si>
    <t>ПР8</t>
  </si>
  <si>
    <t>ДОПОЛНИТЕЛЬНЫЕ УСЛУГИ</t>
  </si>
  <si>
    <t>ДУ1</t>
  </si>
  <si>
    <t>Инвентаризация товара (1-раз в три месяца по требованию Заказчика)</t>
  </si>
  <si>
    <t>ДУ2</t>
  </si>
  <si>
    <t>ДУ4</t>
  </si>
  <si>
    <t>ДУ5</t>
  </si>
  <si>
    <t>Утилизация, уничтожение брака по заказу клиента, вывоз мусора</t>
  </si>
  <si>
    <t>ДУ6</t>
  </si>
  <si>
    <t>Предоставление поддона на вывоз</t>
  </si>
  <si>
    <t>ДУ7</t>
  </si>
  <si>
    <t>Опломбирование автомашины</t>
  </si>
  <si>
    <t>ДУ8</t>
  </si>
  <si>
    <t>ДУ9</t>
  </si>
  <si>
    <t>Стоянка автомашины на территории</t>
  </si>
  <si>
    <t>ДУ10</t>
  </si>
  <si>
    <t>Стоянка автомашины на территории менее двух часов</t>
  </si>
  <si>
    <t>ДУ11</t>
  </si>
  <si>
    <t>Обрешетка (сбор паллета в деревянный короб, ящик.)</t>
  </si>
  <si>
    <t>ДУ12</t>
  </si>
  <si>
    <t>ДУ13</t>
  </si>
  <si>
    <t>ДУ14</t>
  </si>
  <si>
    <t>ДУ15</t>
  </si>
  <si>
    <t>ДУ17</t>
  </si>
  <si>
    <t>Фасовка товара (1 чел.)</t>
  </si>
  <si>
    <t>1 час</t>
  </si>
  <si>
    <t>Транспортные услуги</t>
  </si>
  <si>
    <t>ТР1</t>
  </si>
  <si>
    <t>Доставка по городу грузовым авто. ( Газель 1,5т )</t>
  </si>
  <si>
    <t>ТР4</t>
  </si>
  <si>
    <t>Услуги грузчика  (за 1-го грузчика)</t>
  </si>
  <si>
    <t>Пал/место</t>
  </si>
  <si>
    <t>пал/место</t>
  </si>
  <si>
    <t>в/час</t>
  </si>
  <si>
    <t>1час</t>
  </si>
  <si>
    <t>Один сотрудник</t>
  </si>
  <si>
    <t>шт</t>
  </si>
  <si>
    <t>бесплатно</t>
  </si>
  <si>
    <t>При необходимости работы склада после 17:30 (Минимум 3 человека)</t>
  </si>
  <si>
    <t>При необходимости работы склада после 19:00 (Минимум 3 человека)</t>
  </si>
  <si>
    <t>Формирование паллеты (не более 1 тонн, все включено)</t>
  </si>
  <si>
    <t>короб/предмет</t>
  </si>
  <si>
    <t>место</t>
  </si>
  <si>
    <t xml:space="preserve">Переупаковка в картонную коробку </t>
  </si>
  <si>
    <t>договорная</t>
  </si>
  <si>
    <t>Вложение информации и иного материала (паллетный лист)</t>
  </si>
  <si>
    <t>Предоставление ежемесячного отчета (остатки)</t>
  </si>
  <si>
    <t>Экземпл</t>
  </si>
  <si>
    <t>сут.</t>
  </si>
  <si>
    <t>маш</t>
  </si>
  <si>
    <t>м3</t>
  </si>
  <si>
    <t xml:space="preserve">Стяжка стреплентой </t>
  </si>
  <si>
    <t>кольцо</t>
  </si>
  <si>
    <t>ДУ3</t>
  </si>
  <si>
    <t>ДУ16</t>
  </si>
  <si>
    <t>маркеровка товара ручная (этикетка)</t>
  </si>
  <si>
    <t>СХТ-1EURO</t>
  </si>
  <si>
    <t>СХТ-2FIN</t>
  </si>
  <si>
    <t>СХТ-7EURO</t>
  </si>
  <si>
    <t>СХТ-8FIN</t>
  </si>
  <si>
    <t>СКЛАДСКОЕ ХРАНЕНИЕ (+18 теплый склад)</t>
  </si>
  <si>
    <t>По вопросам сотрудничества обращаться по тел.:   8(3812)28-03-55</t>
  </si>
  <si>
    <t>ПР9</t>
  </si>
  <si>
    <t>Предоставление дат продукции (ШТ/КОР/ПАЛЛЕТ)</t>
  </si>
  <si>
    <t>Схема приемки</t>
  </si>
  <si>
    <t>Есть паллетная ведомость</t>
  </si>
  <si>
    <t>Приемка товара</t>
  </si>
  <si>
    <t>Нет паллетной ведомости</t>
  </si>
  <si>
    <t>проверка продукции</t>
  </si>
  <si>
    <t xml:space="preserve">Заявка за день </t>
  </si>
  <si>
    <t>Взвешивание</t>
  </si>
  <si>
    <t>Вложение паллетного листа</t>
  </si>
  <si>
    <t>Оформление документов</t>
  </si>
  <si>
    <t>Паллетирование</t>
  </si>
  <si>
    <t>Перемещение на склад</t>
  </si>
  <si>
    <t>Услуги по прайсу</t>
  </si>
  <si>
    <t>Сборка заказа по наименнованию,предоставление даты производства (все вслючено)</t>
  </si>
  <si>
    <t>ДУ18</t>
  </si>
  <si>
    <t>Замарозка продукции</t>
  </si>
  <si>
    <t>кг</t>
  </si>
  <si>
    <t>Вакумирование продукции</t>
  </si>
  <si>
    <t>проверка документов(накладная)</t>
  </si>
  <si>
    <r>
      <t xml:space="preserve">Стандартный выгрузка/погрузка      ( механическая более </t>
    </r>
    <r>
      <rPr>
        <b/>
        <sz val="10"/>
        <color rgb="FFFF0000"/>
        <rFont val="Calibri"/>
        <family val="2"/>
        <charset val="204"/>
        <scheme val="minor"/>
      </rPr>
      <t xml:space="preserve">10 тонн </t>
    </r>
    <r>
      <rPr>
        <b/>
        <sz val="10"/>
        <rFont val="Calibri"/>
        <family val="2"/>
        <charset val="204"/>
        <scheme val="minor"/>
      </rPr>
      <t>)</t>
    </r>
  </si>
  <si>
    <t>Полный комплекс складских услуг в Омске, доставка по Омску.</t>
  </si>
  <si>
    <t>Открытие склада в выходные или в праздничные дни  ( 4 часа )</t>
  </si>
  <si>
    <t>цена, руб./цена с НДС 5%</t>
  </si>
  <si>
    <t>цены с 01.02.2026 г.</t>
  </si>
  <si>
    <t>цены до 31.01.2026 г.</t>
  </si>
  <si>
    <t>Стандартный груз (Д*Ш*В 1,2*0,8*1,4,) 1EURO</t>
  </si>
  <si>
    <t>Стандартный груз (Д*Ш*В 1,2*1,0*1,4,) 1FIN</t>
  </si>
  <si>
    <t>Стандартный груз (Д*Ш*В 1,2*0,8*2,4,) 2EURO***</t>
  </si>
  <si>
    <t>Стандартный груз (Д*Ш*В 1,2*1,0*2,4,) 2FIN***</t>
  </si>
  <si>
    <t>Стандартный груз (Д*Ш*В 1,2*0,8*1,8,) 1,5EURO</t>
  </si>
  <si>
    <t>Стандартный груз (Д*Ш*В 1,2*1,0*1,8,) 1,5FIN</t>
  </si>
  <si>
    <r>
      <rPr>
        <b/>
        <sz val="11"/>
        <color rgb="FFFF0000"/>
        <rFont val="Calibri"/>
        <family val="2"/>
        <charset val="204"/>
        <scheme val="minor"/>
      </rPr>
      <t>ВАЖНО !!!!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Приемка и отгрузка товара производится по предварительной заявки и накладной  (за сутки до объявленной даты поставки),в случае отсутствия заявки, машина выставляеться в порядке живой очереди до 17-00 или переноситься на следующий рабочий день . Продление работы склада используется только если машина догружается.                                                                                                    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 xml:space="preserve"> ПОЧТА ДЛЯ ЗАЯВОК:</t>
    </r>
    <r>
      <rPr>
        <b/>
        <sz val="11"/>
        <color theme="4" tint="-0.249977111117893"/>
        <rFont val="Calibri"/>
        <family val="2"/>
        <charset val="204"/>
        <scheme val="minor"/>
      </rPr>
      <t xml:space="preserve"> 280355omsk@mail.ru</t>
    </r>
  </si>
  <si>
    <r>
      <t xml:space="preserve">цена, руб. </t>
    </r>
    <r>
      <rPr>
        <b/>
        <sz val="8"/>
        <color rgb="FFFF0000"/>
        <rFont val="Calibri"/>
        <family val="2"/>
        <charset val="204"/>
        <scheme val="minor"/>
      </rPr>
      <t>(с 01.01.26 - с НДС -5%)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</si>
</sst>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2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1"/>
      <color theme="4" tint="-0.249977111117893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8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9">
    <xf numFmtId="0" fontId="0" fillId="0" borderId="0" xfId="0"/>
    <xf numFmtId="0" fontId="0" fillId="0" borderId="0" xfId="0" applyAlignment="1"/>
    <xf numFmtId="0" fontId="3" fillId="4" borderId="9" xfId="0" applyFont="1" applyFill="1" applyBorder="1" applyAlignment="1">
      <alignment horizontal="center" vertical="center"/>
    </xf>
    <xf numFmtId="0" fontId="0" fillId="3" borderId="0" xfId="0" applyFill="1" applyBorder="1" applyAlignment="1"/>
    <xf numFmtId="0" fontId="0" fillId="3" borderId="7" xfId="0" applyFill="1" applyBorder="1" applyAlignment="1"/>
    <xf numFmtId="0" fontId="0" fillId="3" borderId="2" xfId="0" applyFill="1" applyBorder="1" applyAlignment="1"/>
    <xf numFmtId="0" fontId="0" fillId="3" borderId="4" xfId="0" applyFill="1" applyBorder="1" applyAlignment="1"/>
    <xf numFmtId="0" fontId="0" fillId="3" borderId="8" xfId="0" applyFill="1" applyBorder="1" applyAlignment="1"/>
    <xf numFmtId="0" fontId="0" fillId="3" borderId="6" xfId="0" applyFill="1" applyBorder="1" applyAlignment="1"/>
    <xf numFmtId="0" fontId="0" fillId="0" borderId="0" xfId="0" applyAlignment="1">
      <alignment horizontal="left" vertical="top" wrapText="1"/>
    </xf>
    <xf numFmtId="0" fontId="9" fillId="4" borderId="9" xfId="0" applyFont="1" applyFill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center" vertical="center"/>
    </xf>
    <xf numFmtId="0" fontId="7" fillId="4" borderId="15" xfId="0" applyFont="1" applyFill="1" applyBorder="1"/>
    <xf numFmtId="0" fontId="0" fillId="0" borderId="15" xfId="0" applyBorder="1"/>
    <xf numFmtId="0" fontId="0" fillId="3" borderId="15" xfId="0" applyFill="1" applyBorder="1"/>
    <xf numFmtId="0" fontId="0" fillId="4" borderId="15" xfId="0" applyFill="1" applyBorder="1"/>
    <xf numFmtId="0" fontId="0" fillId="0" borderId="0" xfId="0" applyBorder="1"/>
    <xf numFmtId="0" fontId="1" fillId="0" borderId="0" xfId="0" applyFont="1" applyAlignment="1">
      <alignment vertic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/>
    <xf numFmtId="0" fontId="0" fillId="0" borderId="0" xfId="0" applyFill="1"/>
    <xf numFmtId="0" fontId="0" fillId="0" borderId="7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4" xfId="0" applyFill="1" applyBorder="1" applyAlignment="1">
      <alignment horizontal="left" vertical="top" wrapText="1"/>
    </xf>
    <xf numFmtId="0" fontId="0" fillId="0" borderId="0" xfId="0" applyFill="1" applyAlignment="1"/>
    <xf numFmtId="0" fontId="0" fillId="0" borderId="29" xfId="0" applyFill="1" applyBorder="1" applyAlignment="1"/>
    <xf numFmtId="0" fontId="0" fillId="0" borderId="0" xfId="0" applyFill="1" applyBorder="1"/>
    <xf numFmtId="0" fontId="0" fillId="0" borderId="0" xfId="0" applyFill="1" applyBorder="1" applyAlignment="1">
      <alignment horizontal="left" vertical="top" wrapText="1"/>
    </xf>
    <xf numFmtId="0" fontId="0" fillId="0" borderId="29" xfId="0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8" xfId="0" applyFont="1" applyFill="1" applyBorder="1"/>
    <xf numFmtId="0" fontId="0" fillId="0" borderId="0" xfId="0" applyFill="1" applyAlignment="1">
      <alignment horizontal="left" vertical="top" wrapText="1"/>
    </xf>
    <xf numFmtId="0" fontId="0" fillId="0" borderId="0" xfId="0" applyFill="1" applyBorder="1" applyAlignment="1">
      <alignment horizontal="center"/>
    </xf>
    <xf numFmtId="10" fontId="0" fillId="0" borderId="0" xfId="0" applyNumberFormat="1"/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2" fontId="0" fillId="3" borderId="7" xfId="0" applyNumberFormat="1" applyFill="1" applyBorder="1" applyAlignment="1"/>
    <xf numFmtId="2" fontId="0" fillId="3" borderId="0" xfId="0" applyNumberFormat="1" applyFill="1" applyBorder="1" applyAlignment="1"/>
    <xf numFmtId="2" fontId="0" fillId="3" borderId="8" xfId="0" applyNumberFormat="1" applyFill="1" applyBorder="1" applyAlignment="1"/>
    <xf numFmtId="2" fontId="0" fillId="0" borderId="0" xfId="0" applyNumberFormat="1"/>
    <xf numFmtId="2" fontId="0" fillId="0" borderId="0" xfId="0" applyNumberFormat="1" applyAlignment="1"/>
    <xf numFmtId="2" fontId="0" fillId="0" borderId="0" xfId="0" applyNumberFormat="1" applyFill="1" applyBorder="1"/>
    <xf numFmtId="2" fontId="0" fillId="0" borderId="0" xfId="0" applyNumberFormat="1" applyFill="1" applyBorder="1" applyAlignment="1">
      <alignment horizontal="center"/>
    </xf>
    <xf numFmtId="2" fontId="0" fillId="0" borderId="0" xfId="0" applyNumberFormat="1" applyFill="1"/>
    <xf numFmtId="2" fontId="0" fillId="0" borderId="0" xfId="0" applyNumberFormat="1" applyBorder="1" applyAlignment="1">
      <alignment horizontal="center"/>
    </xf>
    <xf numFmtId="2" fontId="1" fillId="0" borderId="0" xfId="0" applyNumberFormat="1" applyFont="1" applyBorder="1" applyAlignment="1">
      <alignment vertical="center" wrapText="1"/>
    </xf>
    <xf numFmtId="2" fontId="1" fillId="0" borderId="9" xfId="0" applyNumberFormat="1" applyFont="1" applyBorder="1" applyAlignment="1">
      <alignment horizontal="center" vertical="center"/>
    </xf>
    <xf numFmtId="0" fontId="7" fillId="5" borderId="15" xfId="0" applyFont="1" applyFill="1" applyBorder="1"/>
    <xf numFmtId="0" fontId="9" fillId="5" borderId="9" xfId="0" applyFont="1" applyFill="1" applyBorder="1" applyAlignment="1">
      <alignment horizontal="left" vertical="top" wrapText="1"/>
    </xf>
    <xf numFmtId="0" fontId="3" fillId="5" borderId="9" xfId="0" applyFont="1" applyFill="1" applyBorder="1" applyAlignment="1">
      <alignment horizontal="center" vertical="center"/>
    </xf>
    <xf numFmtId="2" fontId="1" fillId="5" borderId="9" xfId="0" applyNumberFormat="1" applyFont="1" applyFill="1" applyBorder="1" applyAlignment="1">
      <alignment horizontal="center" vertical="center"/>
    </xf>
    <xf numFmtId="0" fontId="7" fillId="0" borderId="15" xfId="0" applyFont="1" applyFill="1" applyBorder="1"/>
    <xf numFmtId="2" fontId="1" fillId="0" borderId="9" xfId="0" applyNumberFormat="1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left" vertical="top" wrapText="1"/>
    </xf>
    <xf numFmtId="0" fontId="0" fillId="5" borderId="9" xfId="0" applyFill="1" applyBorder="1" applyAlignment="1">
      <alignment horizontal="left" vertical="top" wrapText="1"/>
    </xf>
    <xf numFmtId="0" fontId="7" fillId="5" borderId="15" xfId="0" applyFont="1" applyFill="1" applyBorder="1" applyAlignment="1">
      <alignment horizontal="left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0" fillId="0" borderId="15" xfId="0" applyBorder="1" applyAlignment="1">
      <alignment horizontal="left" vertical="top"/>
    </xf>
    <xf numFmtId="0" fontId="0" fillId="5" borderId="15" xfId="0" applyFill="1" applyBorder="1" applyAlignment="1">
      <alignment horizontal="left" vertical="top"/>
    </xf>
    <xf numFmtId="0" fontId="16" fillId="0" borderId="9" xfId="0" applyFont="1" applyBorder="1" applyAlignment="1">
      <alignment horizontal="left" vertical="top" wrapText="1"/>
    </xf>
    <xf numFmtId="0" fontId="16" fillId="5" borderId="9" xfId="0" applyFont="1" applyFill="1" applyBorder="1" applyAlignment="1">
      <alignment horizontal="left" vertical="top" wrapText="1"/>
    </xf>
    <xf numFmtId="0" fontId="7" fillId="4" borderId="9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2" fontId="17" fillId="0" borderId="32" xfId="0" applyNumberFormat="1" applyFont="1" applyBorder="1" applyAlignment="1">
      <alignment horizontal="center" vertical="center" wrapText="1"/>
    </xf>
    <xf numFmtId="2" fontId="1" fillId="7" borderId="9" xfId="0" applyNumberFormat="1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left" vertical="top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8" fillId="4" borderId="9" xfId="0" applyFont="1" applyFill="1" applyBorder="1" applyAlignment="1">
      <alignment horizontal="left" vertical="top"/>
    </xf>
    <xf numFmtId="0" fontId="8" fillId="0" borderId="9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8" fillId="0" borderId="9" xfId="0" applyFont="1" applyBorder="1" applyAlignment="1">
      <alignment horizontal="left" vertical="top"/>
    </xf>
    <xf numFmtId="0" fontId="3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top" wrapText="1"/>
    </xf>
    <xf numFmtId="0" fontId="8" fillId="5" borderId="9" xfId="0" applyFont="1" applyFill="1" applyBorder="1" applyAlignment="1">
      <alignment horizontal="left" vertical="top" wrapText="1"/>
    </xf>
    <xf numFmtId="0" fontId="3" fillId="5" borderId="12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3" fillId="7" borderId="17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17" fillId="0" borderId="12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top" wrapText="1"/>
    </xf>
    <xf numFmtId="0" fontId="0" fillId="2" borderId="20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3" fillId="4" borderId="12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left" vertical="top" wrapText="1"/>
    </xf>
    <xf numFmtId="0" fontId="8" fillId="4" borderId="12" xfId="0" applyFont="1" applyFill="1" applyBorder="1" applyAlignment="1">
      <alignment horizontal="left" vertical="top" wrapText="1"/>
    </xf>
    <xf numFmtId="0" fontId="8" fillId="4" borderId="14" xfId="0" applyFont="1" applyFill="1" applyBorder="1" applyAlignment="1">
      <alignment horizontal="left" vertical="top" wrapText="1"/>
    </xf>
    <xf numFmtId="0" fontId="8" fillId="4" borderId="13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0" fillId="0" borderId="26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6" borderId="22" xfId="0" applyFont="1" applyFill="1" applyBorder="1" applyAlignment="1">
      <alignment horizontal="center" vertical="center" wrapText="1"/>
    </xf>
    <xf numFmtId="0" fontId="0" fillId="6" borderId="14" xfId="0" applyFont="1" applyFill="1" applyBorder="1" applyAlignment="1">
      <alignment horizontal="center" vertical="center" wrapText="1"/>
    </xf>
    <xf numFmtId="0" fontId="0" fillId="6" borderId="17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left" vertical="top" wrapText="1"/>
    </xf>
    <xf numFmtId="0" fontId="8" fillId="5" borderId="14" xfId="0" applyFont="1" applyFill="1" applyBorder="1" applyAlignment="1">
      <alignment horizontal="left" vertical="top" wrapText="1"/>
    </xf>
    <xf numFmtId="0" fontId="8" fillId="5" borderId="13" xfId="0" applyFont="1" applyFill="1" applyBorder="1" applyAlignment="1">
      <alignment horizontal="left" vertical="top" wrapText="1"/>
    </xf>
    <xf numFmtId="0" fontId="8" fillId="0" borderId="25" xfId="0" applyFont="1" applyFill="1" applyBorder="1" applyAlignment="1">
      <alignment horizontal="left" vertical="top" wrapText="1"/>
    </xf>
    <xf numFmtId="0" fontId="8" fillId="0" borderId="30" xfId="0" applyFont="1" applyFill="1" applyBorder="1" applyAlignment="1">
      <alignment horizontal="left" vertical="top" wrapText="1"/>
    </xf>
    <xf numFmtId="0" fontId="8" fillId="0" borderId="31" xfId="0" applyFont="1" applyFill="1" applyBorder="1" applyAlignment="1">
      <alignment horizontal="left" vertical="top" wrapText="1"/>
    </xf>
    <xf numFmtId="0" fontId="8" fillId="0" borderId="12" xfId="0" applyFont="1" applyFill="1" applyBorder="1" applyAlignment="1">
      <alignment horizontal="left" vertical="top" wrapText="1"/>
    </xf>
    <xf numFmtId="0" fontId="8" fillId="0" borderId="14" xfId="0" applyFont="1" applyFill="1" applyBorder="1" applyAlignment="1">
      <alignment horizontal="left" vertical="top" wrapText="1"/>
    </xf>
    <xf numFmtId="0" fontId="8" fillId="0" borderId="13" xfId="0" applyFont="1" applyFill="1" applyBorder="1" applyAlignment="1">
      <alignment horizontal="left" vertical="top" wrapText="1"/>
    </xf>
    <xf numFmtId="0" fontId="8" fillId="2" borderId="26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4"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124627</xdr:colOff>
      <xdr:row>74</xdr:row>
      <xdr:rowOff>8902</xdr:rowOff>
    </xdr:from>
    <xdr:to>
      <xdr:col>6</xdr:col>
      <xdr:colOff>609259</xdr:colOff>
      <xdr:row>74</xdr:row>
      <xdr:rowOff>191391</xdr:rowOff>
    </xdr:to>
    <xdr:sp macro="" textlink="">
      <xdr:nvSpPr>
        <xdr:cNvPr id="4" name="Стрелка вниз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952431" y="16780023"/>
          <a:ext cx="484632" cy="182489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6</xdr:col>
      <xdr:colOff>129076</xdr:colOff>
      <xdr:row>78</xdr:row>
      <xdr:rowOff>0</xdr:rowOff>
    </xdr:from>
    <xdr:to>
      <xdr:col>6</xdr:col>
      <xdr:colOff>613708</xdr:colOff>
      <xdr:row>79</xdr:row>
      <xdr:rowOff>0</xdr:rowOff>
    </xdr:to>
    <xdr:sp macro="" textlink="">
      <xdr:nvSpPr>
        <xdr:cNvPr id="6" name="Стрелка вниз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956880" y="17572290"/>
          <a:ext cx="484632" cy="20029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  <a:p>
          <a:pPr algn="l"/>
          <a:endParaRPr lang="ru-RU" sz="1100"/>
        </a:p>
      </xdr:txBody>
    </xdr:sp>
    <xdr:clientData/>
  </xdr:twoCellAnchor>
  <xdr:twoCellAnchor>
    <xdr:from>
      <xdr:col>1</xdr:col>
      <xdr:colOff>53411</xdr:colOff>
      <xdr:row>73</xdr:row>
      <xdr:rowOff>195842</xdr:rowOff>
    </xdr:from>
    <xdr:to>
      <xdr:col>1</xdr:col>
      <xdr:colOff>538043</xdr:colOff>
      <xdr:row>74</xdr:row>
      <xdr:rowOff>195842</xdr:rowOff>
    </xdr:to>
    <xdr:sp macro="" textlink="">
      <xdr:nvSpPr>
        <xdr:cNvPr id="8" name="Стрелка вниз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12149" y="16766671"/>
          <a:ext cx="484632" cy="20029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</xdr:col>
      <xdr:colOff>40059</xdr:colOff>
      <xdr:row>76</xdr:row>
      <xdr:rowOff>8902</xdr:rowOff>
    </xdr:from>
    <xdr:to>
      <xdr:col>1</xdr:col>
      <xdr:colOff>524691</xdr:colOff>
      <xdr:row>76</xdr:row>
      <xdr:rowOff>186939</xdr:rowOff>
    </xdr:to>
    <xdr:sp macro="" textlink="">
      <xdr:nvSpPr>
        <xdr:cNvPr id="9" name="Стрелка вниз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98797" y="17180608"/>
          <a:ext cx="484632" cy="178037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115724</xdr:colOff>
      <xdr:row>78</xdr:row>
      <xdr:rowOff>0</xdr:rowOff>
    </xdr:from>
    <xdr:to>
      <xdr:col>2</xdr:col>
      <xdr:colOff>600356</xdr:colOff>
      <xdr:row>81</xdr:row>
      <xdr:rowOff>195841</xdr:rowOff>
    </xdr:to>
    <xdr:sp macro="" textlink="">
      <xdr:nvSpPr>
        <xdr:cNvPr id="10" name="Стрелка вниз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433201" y="17572290"/>
          <a:ext cx="484632" cy="796717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102371</xdr:colOff>
      <xdr:row>71</xdr:row>
      <xdr:rowOff>200292</xdr:rowOff>
    </xdr:from>
    <xdr:to>
      <xdr:col>2</xdr:col>
      <xdr:colOff>587003</xdr:colOff>
      <xdr:row>72</xdr:row>
      <xdr:rowOff>191391</xdr:rowOff>
    </xdr:to>
    <xdr:sp macro="" textlink="">
      <xdr:nvSpPr>
        <xdr:cNvPr id="11" name="Стрелка вниз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419848" y="16370537"/>
          <a:ext cx="484632" cy="19139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4450</xdr:colOff>
      <xdr:row>72</xdr:row>
      <xdr:rowOff>8903</xdr:rowOff>
    </xdr:from>
    <xdr:to>
      <xdr:col>5</xdr:col>
      <xdr:colOff>489082</xdr:colOff>
      <xdr:row>72</xdr:row>
      <xdr:rowOff>195842</xdr:rowOff>
    </xdr:to>
    <xdr:sp macro="" textlink="">
      <xdr:nvSpPr>
        <xdr:cNvPr id="12" name="Стрелка вниз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298142" y="16379440"/>
          <a:ext cx="484632" cy="186939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26705</xdr:colOff>
      <xdr:row>81</xdr:row>
      <xdr:rowOff>1</xdr:rowOff>
    </xdr:from>
    <xdr:to>
      <xdr:col>5</xdr:col>
      <xdr:colOff>511337</xdr:colOff>
      <xdr:row>82</xdr:row>
      <xdr:rowOff>8902</xdr:rowOff>
    </xdr:to>
    <xdr:sp macro="" textlink="">
      <xdr:nvSpPr>
        <xdr:cNvPr id="13" name="Стрелка вниз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320397" y="18173167"/>
          <a:ext cx="484632" cy="20919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9</xdr:col>
      <xdr:colOff>29834</xdr:colOff>
      <xdr:row>1</xdr:row>
      <xdr:rowOff>39718</xdr:rowOff>
    </xdr:from>
    <xdr:to>
      <xdr:col>10</xdr:col>
      <xdr:colOff>508060</xdr:colOff>
      <xdr:row>6</xdr:row>
      <xdr:rowOff>179716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810" y="237407"/>
          <a:ext cx="1008392" cy="10835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om-holoda-iglu.ru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88"/>
  <sheetViews>
    <sheetView tabSelected="1" showWhiteSpace="0" view="pageLayout" topLeftCell="A7" zoomScale="106" zoomScaleNormal="100" zoomScalePageLayoutView="106" workbookViewId="0">
      <selection activeCell="H30" sqref="H30:I31"/>
    </sheetView>
  </sheetViews>
  <sheetFormatPr defaultRowHeight="15" x14ac:dyDescent="0.25"/>
  <cols>
    <col min="6" max="6" width="4.28515625" customWidth="1"/>
    <col min="7" max="7" width="7.5703125" style="9" customWidth="1"/>
    <col min="8" max="8" width="6.85546875" customWidth="1"/>
    <col min="9" max="9" width="6.7109375" customWidth="1"/>
    <col min="10" max="10" width="7.42578125" style="45" customWidth="1"/>
    <col min="11" max="11" width="8.7109375" customWidth="1"/>
    <col min="12" max="12" width="10.28515625" customWidth="1"/>
  </cols>
  <sheetData>
    <row r="1" spans="1:12" ht="15.75" thickBot="1" x14ac:dyDescent="0.3">
      <c r="A1" s="111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</row>
    <row r="2" spans="1:12" ht="15" customHeight="1" x14ac:dyDescent="0.25">
      <c r="A2" s="119" t="s">
        <v>121</v>
      </c>
      <c r="B2" s="120"/>
      <c r="C2" s="120"/>
      <c r="D2" s="120"/>
      <c r="E2" s="120"/>
      <c r="F2" s="120"/>
      <c r="G2" s="120"/>
      <c r="H2" s="4"/>
      <c r="I2" s="5"/>
      <c r="J2" s="42"/>
      <c r="K2" s="5"/>
    </row>
    <row r="3" spans="1:12" x14ac:dyDescent="0.25">
      <c r="A3" s="121" t="s">
        <v>1</v>
      </c>
      <c r="B3" s="122"/>
      <c r="C3" s="122"/>
      <c r="D3" s="122"/>
      <c r="E3" s="122"/>
      <c r="F3" s="122"/>
      <c r="G3" s="122"/>
      <c r="H3" s="3"/>
      <c r="I3" s="6"/>
      <c r="J3" s="43"/>
      <c r="K3" s="6"/>
    </row>
    <row r="4" spans="1:12" x14ac:dyDescent="0.25">
      <c r="A4" s="123" t="s">
        <v>8</v>
      </c>
      <c r="B4" s="124"/>
      <c r="C4" s="124"/>
      <c r="D4" s="124"/>
      <c r="E4" s="124"/>
      <c r="F4" s="124"/>
      <c r="G4" s="124"/>
      <c r="H4" s="3"/>
      <c r="I4" s="6"/>
      <c r="J4" s="43"/>
      <c r="K4" s="6"/>
    </row>
    <row r="5" spans="1:12" x14ac:dyDescent="0.25">
      <c r="A5" s="123" t="s">
        <v>9</v>
      </c>
      <c r="B5" s="124"/>
      <c r="C5" s="124"/>
      <c r="D5" s="124"/>
      <c r="E5" s="124"/>
      <c r="F5" s="124"/>
      <c r="G5" s="124"/>
      <c r="H5" s="3"/>
      <c r="I5" s="6"/>
      <c r="J5" s="43"/>
      <c r="K5" s="6"/>
    </row>
    <row r="6" spans="1:12" x14ac:dyDescent="0.25">
      <c r="A6" s="123" t="s">
        <v>10</v>
      </c>
      <c r="B6" s="124"/>
      <c r="C6" s="124"/>
      <c r="D6" s="124"/>
      <c r="E6" s="124"/>
      <c r="F6" s="124"/>
      <c r="G6" s="124"/>
      <c r="H6" s="3"/>
      <c r="I6" s="6"/>
      <c r="J6" s="43"/>
      <c r="K6" s="6"/>
    </row>
    <row r="7" spans="1:12" ht="15.75" thickBot="1" x14ac:dyDescent="0.3">
      <c r="A7" s="125" t="s">
        <v>11</v>
      </c>
      <c r="B7" s="126"/>
      <c r="C7" s="126"/>
      <c r="D7" s="126"/>
      <c r="E7" s="126"/>
      <c r="F7" s="126"/>
      <c r="G7" s="126"/>
      <c r="H7" s="7"/>
      <c r="I7" s="8"/>
      <c r="J7" s="44"/>
      <c r="K7" s="8"/>
    </row>
    <row r="8" spans="1:12" ht="27" thickBot="1" x14ac:dyDescent="0.3">
      <c r="A8" s="113" t="s">
        <v>2</v>
      </c>
      <c r="B8" s="114"/>
      <c r="C8" s="114"/>
      <c r="D8" s="114"/>
      <c r="E8" s="114"/>
      <c r="F8" s="114"/>
      <c r="G8" s="114"/>
      <c r="H8" s="114"/>
      <c r="I8" s="114"/>
      <c r="J8" s="114"/>
      <c r="K8" s="115"/>
    </row>
    <row r="9" spans="1:12" ht="23.25" customHeight="1" thickBot="1" x14ac:dyDescent="0.3">
      <c r="A9" s="39"/>
      <c r="B9" s="40"/>
      <c r="C9" s="40"/>
      <c r="D9" s="40"/>
      <c r="E9" s="40"/>
      <c r="F9" s="40"/>
      <c r="G9" s="40"/>
      <c r="H9" s="174" t="s">
        <v>125</v>
      </c>
      <c r="I9" s="175"/>
      <c r="J9" s="129" t="s">
        <v>124</v>
      </c>
      <c r="K9" s="130"/>
    </row>
    <row r="10" spans="1:12" ht="22.5" x14ac:dyDescent="0.25">
      <c r="A10" s="116" t="s">
        <v>3</v>
      </c>
      <c r="B10" s="117" t="s">
        <v>4</v>
      </c>
      <c r="C10" s="117"/>
      <c r="D10" s="117"/>
      <c r="E10" s="117"/>
      <c r="F10" s="117"/>
      <c r="G10" s="118" t="s">
        <v>5</v>
      </c>
      <c r="H10" s="72" t="s">
        <v>6</v>
      </c>
      <c r="I10" s="73" t="s">
        <v>7</v>
      </c>
      <c r="J10" s="74" t="s">
        <v>6</v>
      </c>
      <c r="K10" s="73" t="s">
        <v>7</v>
      </c>
    </row>
    <row r="11" spans="1:12" ht="19.5" customHeight="1" x14ac:dyDescent="0.25">
      <c r="A11" s="116"/>
      <c r="B11" s="117"/>
      <c r="C11" s="117"/>
      <c r="D11" s="117"/>
      <c r="E11" s="117"/>
      <c r="F11" s="117"/>
      <c r="G11" s="118"/>
      <c r="H11" s="127" t="s">
        <v>133</v>
      </c>
      <c r="I11" s="128"/>
      <c r="J11" s="127" t="s">
        <v>123</v>
      </c>
      <c r="K11" s="128"/>
    </row>
    <row r="12" spans="1:12" ht="15.75" x14ac:dyDescent="0.25">
      <c r="A12" s="92" t="s">
        <v>12</v>
      </c>
      <c r="B12" s="93"/>
      <c r="C12" s="93"/>
      <c r="D12" s="93"/>
      <c r="E12" s="93"/>
      <c r="F12" s="93"/>
      <c r="G12" s="93"/>
      <c r="H12" s="93"/>
      <c r="I12" s="93"/>
      <c r="J12" s="93"/>
      <c r="K12" s="94"/>
    </row>
    <row r="13" spans="1:12" ht="24" x14ac:dyDescent="0.25">
      <c r="A13" s="15" t="s">
        <v>13</v>
      </c>
      <c r="B13" s="95" t="s">
        <v>126</v>
      </c>
      <c r="C13" s="95"/>
      <c r="D13" s="95"/>
      <c r="E13" s="95"/>
      <c r="F13" s="95"/>
      <c r="G13" s="10" t="s">
        <v>69</v>
      </c>
      <c r="H13" s="2">
        <v>40</v>
      </c>
      <c r="I13" s="2">
        <v>80</v>
      </c>
      <c r="J13" s="52">
        <f>H13+(40*5/100)</f>
        <v>42</v>
      </c>
      <c r="K13" s="52">
        <f>I13+(80*5/100)</f>
        <v>84</v>
      </c>
      <c r="L13" s="38"/>
    </row>
    <row r="14" spans="1:12" ht="24" x14ac:dyDescent="0.25">
      <c r="A14" s="53"/>
      <c r="B14" s="76" t="s">
        <v>130</v>
      </c>
      <c r="C14" s="76"/>
      <c r="D14" s="76"/>
      <c r="E14" s="76"/>
      <c r="F14" s="76"/>
      <c r="G14" s="54" t="s">
        <v>69</v>
      </c>
      <c r="H14" s="176">
        <v>55</v>
      </c>
      <c r="I14" s="55">
        <v>110</v>
      </c>
      <c r="J14" s="56">
        <f>H14+(55*5/100)</f>
        <v>57.75</v>
      </c>
      <c r="K14" s="56">
        <f>I14+(110*5/100)</f>
        <v>115.5</v>
      </c>
      <c r="L14" s="38"/>
    </row>
    <row r="15" spans="1:12" ht="24" x14ac:dyDescent="0.25">
      <c r="A15" s="57" t="s">
        <v>14</v>
      </c>
      <c r="B15" s="96" t="s">
        <v>127</v>
      </c>
      <c r="C15" s="96"/>
      <c r="D15" s="96"/>
      <c r="E15" s="96"/>
      <c r="F15" s="96"/>
      <c r="G15" s="13" t="s">
        <v>69</v>
      </c>
      <c r="H15" s="14">
        <v>55</v>
      </c>
      <c r="I15" s="14">
        <v>110</v>
      </c>
      <c r="J15" s="58">
        <f>H15+(55*5/100)</f>
        <v>57.75</v>
      </c>
      <c r="K15" s="58">
        <f>I15+(110*5/100)</f>
        <v>115.5</v>
      </c>
    </row>
    <row r="16" spans="1:12" ht="15.75" x14ac:dyDescent="0.25">
      <c r="A16" s="53"/>
      <c r="B16" s="76" t="s">
        <v>131</v>
      </c>
      <c r="C16" s="76"/>
      <c r="D16" s="76"/>
      <c r="E16" s="76"/>
      <c r="F16" s="76"/>
      <c r="G16" s="54"/>
      <c r="H16" s="55">
        <v>70</v>
      </c>
      <c r="I16" s="55">
        <v>140</v>
      </c>
      <c r="J16" s="56">
        <f>H16+(70*5/100)</f>
        <v>73.5</v>
      </c>
      <c r="K16" s="56">
        <f>I16+(140*5/100)</f>
        <v>147</v>
      </c>
    </row>
    <row r="17" spans="1:11" ht="24" x14ac:dyDescent="0.25">
      <c r="A17" s="15" t="s">
        <v>15</v>
      </c>
      <c r="B17" s="95" t="s">
        <v>128</v>
      </c>
      <c r="C17" s="95"/>
      <c r="D17" s="95"/>
      <c r="E17" s="95"/>
      <c r="F17" s="95"/>
      <c r="G17" s="10" t="s">
        <v>69</v>
      </c>
      <c r="H17" s="2">
        <v>70</v>
      </c>
      <c r="I17" s="2">
        <v>140</v>
      </c>
      <c r="J17" s="52">
        <f>H17+(70*5/100)</f>
        <v>73.5</v>
      </c>
      <c r="K17" s="52">
        <f t="shared" ref="K17" si="0">I17+(80*5/100)</f>
        <v>144</v>
      </c>
    </row>
    <row r="18" spans="1:11" ht="24" x14ac:dyDescent="0.25">
      <c r="A18" s="53" t="s">
        <v>16</v>
      </c>
      <c r="B18" s="76" t="s">
        <v>129</v>
      </c>
      <c r="C18" s="76"/>
      <c r="D18" s="76"/>
      <c r="E18" s="76"/>
      <c r="F18" s="76"/>
      <c r="G18" s="54" t="s">
        <v>69</v>
      </c>
      <c r="H18" s="55">
        <v>100</v>
      </c>
      <c r="I18" s="55">
        <v>200</v>
      </c>
      <c r="J18" s="56">
        <f>H18+(100*5/100)</f>
        <v>105</v>
      </c>
      <c r="K18" s="56">
        <f>I18+(200*5/100)</f>
        <v>210</v>
      </c>
    </row>
    <row r="19" spans="1:11" ht="15.75" x14ac:dyDescent="0.25">
      <c r="A19" s="97" t="s">
        <v>98</v>
      </c>
      <c r="B19" s="98"/>
      <c r="C19" s="98"/>
      <c r="D19" s="98"/>
      <c r="E19" s="98"/>
      <c r="F19" s="98"/>
      <c r="G19" s="98"/>
      <c r="H19" s="98"/>
      <c r="I19" s="98"/>
      <c r="J19" s="98"/>
      <c r="K19" s="99"/>
    </row>
    <row r="20" spans="1:11" ht="24" x14ac:dyDescent="0.25">
      <c r="A20" s="15" t="s">
        <v>94</v>
      </c>
      <c r="B20" s="95" t="s">
        <v>126</v>
      </c>
      <c r="C20" s="95"/>
      <c r="D20" s="95"/>
      <c r="E20" s="95"/>
      <c r="F20" s="95"/>
      <c r="G20" s="13" t="s">
        <v>69</v>
      </c>
      <c r="H20" s="14">
        <v>30</v>
      </c>
      <c r="I20" s="41">
        <v>60</v>
      </c>
      <c r="J20" s="75">
        <f>H20+(30*5/100)</f>
        <v>31.5</v>
      </c>
      <c r="K20" s="52">
        <f>I20+(60*5/100)</f>
        <v>63</v>
      </c>
    </row>
    <row r="21" spans="1:11" ht="24" x14ac:dyDescent="0.25">
      <c r="A21" s="53"/>
      <c r="B21" s="76" t="s">
        <v>130</v>
      </c>
      <c r="C21" s="76"/>
      <c r="D21" s="76"/>
      <c r="E21" s="76"/>
      <c r="F21" s="76"/>
      <c r="G21" s="54" t="s">
        <v>69</v>
      </c>
      <c r="H21" s="55">
        <v>40</v>
      </c>
      <c r="I21" s="59">
        <v>90</v>
      </c>
      <c r="J21" s="75">
        <f t="shared" ref="J21:J25" si="1">H21+(40*5/100)</f>
        <v>42</v>
      </c>
      <c r="K21" s="56">
        <f>I21+(90*5/100)</f>
        <v>94.5</v>
      </c>
    </row>
    <row r="22" spans="1:11" ht="24" x14ac:dyDescent="0.25">
      <c r="A22" s="57" t="s">
        <v>95</v>
      </c>
      <c r="B22" s="96" t="s">
        <v>127</v>
      </c>
      <c r="C22" s="96"/>
      <c r="D22" s="96"/>
      <c r="E22" s="96"/>
      <c r="F22" s="96"/>
      <c r="G22" s="13" t="s">
        <v>69</v>
      </c>
      <c r="H22" s="14">
        <v>45</v>
      </c>
      <c r="I22" s="41">
        <v>90</v>
      </c>
      <c r="J22" s="58">
        <f>H22+(45*5/100)</f>
        <v>47.25</v>
      </c>
      <c r="K22" s="58">
        <f>I22+(90*5/100)</f>
        <v>94.5</v>
      </c>
    </row>
    <row r="23" spans="1:11" ht="24" x14ac:dyDescent="0.25">
      <c r="A23" s="53"/>
      <c r="B23" s="76" t="s">
        <v>131</v>
      </c>
      <c r="C23" s="76"/>
      <c r="D23" s="76"/>
      <c r="E23" s="76"/>
      <c r="F23" s="76"/>
      <c r="G23" s="54" t="s">
        <v>69</v>
      </c>
      <c r="H23" s="55">
        <v>55</v>
      </c>
      <c r="I23" s="59">
        <v>110</v>
      </c>
      <c r="J23" s="56">
        <f>H23+(55*5/100)</f>
        <v>57.75</v>
      </c>
      <c r="K23" s="56">
        <f>I23+(110*5/100)</f>
        <v>115.5</v>
      </c>
    </row>
    <row r="24" spans="1:11" ht="24" x14ac:dyDescent="0.25">
      <c r="A24" s="15" t="s">
        <v>96</v>
      </c>
      <c r="B24" s="95" t="s">
        <v>128</v>
      </c>
      <c r="C24" s="95"/>
      <c r="D24" s="95"/>
      <c r="E24" s="95"/>
      <c r="F24" s="95"/>
      <c r="G24" s="13" t="s">
        <v>69</v>
      </c>
      <c r="H24" s="14">
        <v>60</v>
      </c>
      <c r="I24" s="41">
        <v>120</v>
      </c>
      <c r="J24" s="52">
        <f>H24+(60*5/100)</f>
        <v>63</v>
      </c>
      <c r="K24" s="52">
        <f>I24+(120*5/100)</f>
        <v>126</v>
      </c>
    </row>
    <row r="25" spans="1:11" ht="24" x14ac:dyDescent="0.25">
      <c r="A25" s="53" t="s">
        <v>97</v>
      </c>
      <c r="B25" s="76" t="s">
        <v>129</v>
      </c>
      <c r="C25" s="76"/>
      <c r="D25" s="76"/>
      <c r="E25" s="76"/>
      <c r="F25" s="76"/>
      <c r="G25" s="54" t="s">
        <v>69</v>
      </c>
      <c r="H25" s="55">
        <v>90</v>
      </c>
      <c r="I25" s="59">
        <v>180</v>
      </c>
      <c r="J25" s="56">
        <f t="shared" si="1"/>
        <v>92</v>
      </c>
      <c r="K25" s="56">
        <f>I25+(180*5/100)</f>
        <v>189</v>
      </c>
    </row>
    <row r="26" spans="1:11" x14ac:dyDescent="0.25">
      <c r="A26" s="89" t="s">
        <v>17</v>
      </c>
      <c r="B26" s="90"/>
      <c r="C26" s="90"/>
      <c r="D26" s="90"/>
      <c r="E26" s="90"/>
      <c r="F26" s="90"/>
      <c r="G26" s="90"/>
      <c r="H26" s="90"/>
      <c r="I26" s="90"/>
      <c r="J26" s="90"/>
      <c r="K26" s="91"/>
    </row>
    <row r="27" spans="1:11" ht="20.25" customHeight="1" x14ac:dyDescent="0.25">
      <c r="A27" s="66" t="s">
        <v>21</v>
      </c>
      <c r="B27" s="100" t="s">
        <v>18</v>
      </c>
      <c r="C27" s="100"/>
      <c r="D27" s="100"/>
      <c r="E27" s="100"/>
      <c r="F27" s="100"/>
      <c r="G27" s="68" t="s">
        <v>24</v>
      </c>
      <c r="H27" s="101">
        <v>8</v>
      </c>
      <c r="I27" s="102"/>
      <c r="J27" s="101">
        <v>8.4</v>
      </c>
      <c r="K27" s="102"/>
    </row>
    <row r="28" spans="1:11" ht="22.5" x14ac:dyDescent="0.25">
      <c r="A28" s="67" t="s">
        <v>22</v>
      </c>
      <c r="B28" s="76" t="s">
        <v>20</v>
      </c>
      <c r="C28" s="76"/>
      <c r="D28" s="76"/>
      <c r="E28" s="76"/>
      <c r="F28" s="76"/>
      <c r="G28" s="69" t="s">
        <v>24</v>
      </c>
      <c r="H28" s="109">
        <v>16</v>
      </c>
      <c r="I28" s="110"/>
      <c r="J28" s="109">
        <v>16.8</v>
      </c>
      <c r="K28" s="110"/>
    </row>
    <row r="29" spans="1:11" ht="22.5" x14ac:dyDescent="0.25">
      <c r="A29" s="66" t="s">
        <v>23</v>
      </c>
      <c r="B29" s="100" t="s">
        <v>19</v>
      </c>
      <c r="C29" s="100"/>
      <c r="D29" s="100"/>
      <c r="E29" s="100"/>
      <c r="F29" s="100"/>
      <c r="G29" s="68" t="s">
        <v>25</v>
      </c>
      <c r="H29" s="101">
        <v>30</v>
      </c>
      <c r="I29" s="102"/>
      <c r="J29" s="101">
        <v>31.5</v>
      </c>
      <c r="K29" s="102"/>
    </row>
    <row r="30" spans="1:11" ht="22.5" x14ac:dyDescent="0.25">
      <c r="A30" s="67" t="s">
        <v>28</v>
      </c>
      <c r="B30" s="76" t="s">
        <v>26</v>
      </c>
      <c r="C30" s="76"/>
      <c r="D30" s="76"/>
      <c r="E30" s="76"/>
      <c r="F30" s="76"/>
      <c r="G30" s="69" t="s">
        <v>70</v>
      </c>
      <c r="H30" s="177">
        <v>200</v>
      </c>
      <c r="I30" s="178"/>
      <c r="J30" s="105">
        <v>210</v>
      </c>
      <c r="K30" s="106"/>
    </row>
    <row r="31" spans="1:11" ht="15.75" x14ac:dyDescent="0.25">
      <c r="A31" s="66" t="s">
        <v>29</v>
      </c>
      <c r="B31" s="103" t="s">
        <v>120</v>
      </c>
      <c r="C31" s="103"/>
      <c r="D31" s="103"/>
      <c r="E31" s="103"/>
      <c r="F31" s="103"/>
      <c r="G31" s="68" t="s">
        <v>31</v>
      </c>
      <c r="H31" s="177">
        <v>250</v>
      </c>
      <c r="I31" s="178"/>
      <c r="J31" s="107">
        <v>262.5</v>
      </c>
      <c r="K31" s="108"/>
    </row>
    <row r="32" spans="1:11" ht="15.75" x14ac:dyDescent="0.25">
      <c r="A32" s="67" t="s">
        <v>30</v>
      </c>
      <c r="B32" s="104" t="s">
        <v>27</v>
      </c>
      <c r="C32" s="104"/>
      <c r="D32" s="104"/>
      <c r="E32" s="104"/>
      <c r="F32" s="104"/>
      <c r="G32" s="69" t="s">
        <v>31</v>
      </c>
      <c r="H32" s="105">
        <v>500</v>
      </c>
      <c r="I32" s="106"/>
      <c r="J32" s="105">
        <v>525</v>
      </c>
      <c r="K32" s="106"/>
    </row>
    <row r="33" spans="1:11" x14ac:dyDescent="0.25">
      <c r="A33" s="132" t="s">
        <v>32</v>
      </c>
      <c r="B33" s="133"/>
      <c r="C33" s="133"/>
      <c r="D33" s="133"/>
      <c r="E33" s="133"/>
      <c r="F33" s="133"/>
      <c r="G33" s="133"/>
      <c r="H33" s="133"/>
      <c r="I33" s="133"/>
      <c r="J33" s="133"/>
      <c r="K33" s="134"/>
    </row>
    <row r="34" spans="1:11" ht="25.5" x14ac:dyDescent="0.25">
      <c r="A34" s="16" t="s">
        <v>33</v>
      </c>
      <c r="B34" s="103" t="s">
        <v>78</v>
      </c>
      <c r="C34" s="103"/>
      <c r="D34" s="103"/>
      <c r="E34" s="103"/>
      <c r="F34" s="103"/>
      <c r="G34" s="11" t="s">
        <v>69</v>
      </c>
      <c r="H34" s="101">
        <v>750</v>
      </c>
      <c r="I34" s="102"/>
      <c r="J34" s="101">
        <v>787.5</v>
      </c>
      <c r="K34" s="102"/>
    </row>
    <row r="35" spans="1:11" ht="25.5" x14ac:dyDescent="0.25">
      <c r="A35" s="17" t="s">
        <v>35</v>
      </c>
      <c r="B35" s="137" t="s">
        <v>34</v>
      </c>
      <c r="C35" s="137"/>
      <c r="D35" s="137"/>
      <c r="E35" s="137"/>
      <c r="F35" s="137"/>
      <c r="G35" s="12" t="s">
        <v>69</v>
      </c>
      <c r="H35" s="141">
        <v>50</v>
      </c>
      <c r="I35" s="142"/>
      <c r="J35" s="141">
        <v>52.5</v>
      </c>
      <c r="K35" s="142"/>
    </row>
    <row r="36" spans="1:11" ht="25.5" x14ac:dyDescent="0.25">
      <c r="A36" s="16" t="s">
        <v>37</v>
      </c>
      <c r="B36" s="103" t="s">
        <v>36</v>
      </c>
      <c r="C36" s="103"/>
      <c r="D36" s="103"/>
      <c r="E36" s="103"/>
      <c r="F36" s="103"/>
      <c r="G36" s="11" t="s">
        <v>69</v>
      </c>
      <c r="H36" s="101">
        <v>150</v>
      </c>
      <c r="I36" s="102"/>
      <c r="J36" s="101">
        <v>157.5</v>
      </c>
      <c r="K36" s="102"/>
    </row>
    <row r="37" spans="1:11" ht="25.5" x14ac:dyDescent="0.25">
      <c r="A37" s="17" t="s">
        <v>38</v>
      </c>
      <c r="B37" s="137" t="s">
        <v>114</v>
      </c>
      <c r="C37" s="137"/>
      <c r="D37" s="137"/>
      <c r="E37" s="137"/>
      <c r="F37" s="137"/>
      <c r="G37" s="12" t="s">
        <v>79</v>
      </c>
      <c r="H37" s="141">
        <v>12</v>
      </c>
      <c r="I37" s="142"/>
      <c r="J37" s="141">
        <v>12.6</v>
      </c>
      <c r="K37" s="142"/>
    </row>
    <row r="38" spans="1:11" ht="15.75" x14ac:dyDescent="0.25">
      <c r="A38" s="18" t="s">
        <v>100</v>
      </c>
      <c r="B38" s="138" t="s">
        <v>101</v>
      </c>
      <c r="C38" s="139"/>
      <c r="D38" s="139"/>
      <c r="E38" s="139"/>
      <c r="F38" s="140"/>
      <c r="G38" s="70" t="s">
        <v>80</v>
      </c>
      <c r="H38" s="135">
        <v>5</v>
      </c>
      <c r="I38" s="136"/>
      <c r="J38" s="135">
        <v>5.25</v>
      </c>
      <c r="K38" s="136"/>
    </row>
    <row r="39" spans="1:11" x14ac:dyDescent="0.25">
      <c r="A39" s="132" t="s">
        <v>39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4"/>
    </row>
    <row r="40" spans="1:11" ht="27.75" customHeight="1" x14ac:dyDescent="0.25">
      <c r="A40" s="62" t="s">
        <v>40</v>
      </c>
      <c r="B40" s="104" t="s">
        <v>41</v>
      </c>
      <c r="C40" s="104"/>
      <c r="D40" s="104"/>
      <c r="E40" s="104"/>
      <c r="F40" s="104"/>
      <c r="G40" s="60" t="s">
        <v>80</v>
      </c>
      <c r="H40" s="105">
        <v>200</v>
      </c>
      <c r="I40" s="106"/>
      <c r="J40" s="105">
        <v>210</v>
      </c>
      <c r="K40" s="106"/>
    </row>
    <row r="41" spans="1:11" ht="15.75" x14ac:dyDescent="0.25">
      <c r="A41" s="65" t="s">
        <v>42</v>
      </c>
      <c r="B41" s="131" t="s">
        <v>81</v>
      </c>
      <c r="C41" s="131"/>
      <c r="D41" s="131"/>
      <c r="E41" s="131"/>
      <c r="F41" s="131"/>
      <c r="G41" s="71" t="s">
        <v>80</v>
      </c>
      <c r="H41" s="144" t="s">
        <v>82</v>
      </c>
      <c r="I41" s="145"/>
      <c r="J41" s="144" t="s">
        <v>82</v>
      </c>
      <c r="K41" s="145"/>
    </row>
    <row r="42" spans="1:11" ht="28.5" customHeight="1" x14ac:dyDescent="0.25">
      <c r="A42" s="62" t="s">
        <v>91</v>
      </c>
      <c r="B42" s="104" t="s">
        <v>83</v>
      </c>
      <c r="C42" s="104"/>
      <c r="D42" s="104"/>
      <c r="E42" s="104"/>
      <c r="F42" s="104"/>
      <c r="G42" s="60" t="s">
        <v>80</v>
      </c>
      <c r="H42" s="105">
        <v>50</v>
      </c>
      <c r="I42" s="106"/>
      <c r="J42" s="105">
        <v>52.5</v>
      </c>
      <c r="K42" s="106"/>
    </row>
    <row r="43" spans="1:11" ht="15.75" x14ac:dyDescent="0.25">
      <c r="A43" s="62" t="s">
        <v>43</v>
      </c>
      <c r="B43" s="104" t="s">
        <v>45</v>
      </c>
      <c r="C43" s="104"/>
      <c r="D43" s="104"/>
      <c r="E43" s="104"/>
      <c r="F43" s="104"/>
      <c r="G43" s="60" t="s">
        <v>80</v>
      </c>
      <c r="H43" s="105" t="s">
        <v>82</v>
      </c>
      <c r="I43" s="106"/>
      <c r="J43" s="105" t="s">
        <v>82</v>
      </c>
      <c r="K43" s="106"/>
    </row>
    <row r="44" spans="1:11" ht="15.75" x14ac:dyDescent="0.25">
      <c r="A44" s="65" t="s">
        <v>44</v>
      </c>
      <c r="B44" s="143" t="s">
        <v>47</v>
      </c>
      <c r="C44" s="143"/>
      <c r="D44" s="143"/>
      <c r="E44" s="143"/>
      <c r="F44" s="143"/>
      <c r="G44" s="70" t="s">
        <v>74</v>
      </c>
      <c r="H44" s="135">
        <v>250</v>
      </c>
      <c r="I44" s="136"/>
      <c r="J44" s="135">
        <v>262.5</v>
      </c>
      <c r="K44" s="136"/>
    </row>
    <row r="45" spans="1:11" ht="15.75" x14ac:dyDescent="0.25">
      <c r="A45" s="62" t="s">
        <v>46</v>
      </c>
      <c r="B45" s="104" t="s">
        <v>49</v>
      </c>
      <c r="C45" s="104"/>
      <c r="D45" s="104"/>
      <c r="E45" s="104"/>
      <c r="F45" s="104"/>
      <c r="G45" s="60" t="s">
        <v>74</v>
      </c>
      <c r="H45" s="105">
        <v>100</v>
      </c>
      <c r="I45" s="106"/>
      <c r="J45" s="105">
        <v>105</v>
      </c>
      <c r="K45" s="106"/>
    </row>
    <row r="46" spans="1:11" ht="25.5" x14ac:dyDescent="0.25">
      <c r="A46" s="62" t="s">
        <v>48</v>
      </c>
      <c r="B46" s="143" t="s">
        <v>84</v>
      </c>
      <c r="C46" s="143"/>
      <c r="D46" s="143"/>
      <c r="E46" s="143"/>
      <c r="F46" s="143"/>
      <c r="G46" s="70" t="s">
        <v>85</v>
      </c>
      <c r="H46" s="135">
        <v>500</v>
      </c>
      <c r="I46" s="136"/>
      <c r="J46" s="135">
        <v>525</v>
      </c>
      <c r="K46" s="136"/>
    </row>
    <row r="47" spans="1:11" ht="15.75" x14ac:dyDescent="0.25">
      <c r="A47" s="65" t="s">
        <v>50</v>
      </c>
      <c r="B47" s="104" t="s">
        <v>52</v>
      </c>
      <c r="C47" s="104"/>
      <c r="D47" s="104"/>
      <c r="E47" s="104"/>
      <c r="F47" s="104"/>
      <c r="G47" s="60" t="s">
        <v>86</v>
      </c>
      <c r="H47" s="105">
        <v>150</v>
      </c>
      <c r="I47" s="106"/>
      <c r="J47" s="105">
        <v>157.5</v>
      </c>
      <c r="K47" s="106"/>
    </row>
    <row r="48" spans="1:11" ht="15.75" x14ac:dyDescent="0.25">
      <c r="A48" s="62" t="s">
        <v>51</v>
      </c>
      <c r="B48" s="143" t="s">
        <v>54</v>
      </c>
      <c r="C48" s="143"/>
      <c r="D48" s="143"/>
      <c r="E48" s="143"/>
      <c r="F48" s="143"/>
      <c r="G48" s="70" t="s">
        <v>87</v>
      </c>
      <c r="H48" s="135" t="s">
        <v>75</v>
      </c>
      <c r="I48" s="136"/>
      <c r="J48" s="135" t="s">
        <v>75</v>
      </c>
      <c r="K48" s="136"/>
    </row>
    <row r="49" spans="1:11" ht="15.75" x14ac:dyDescent="0.25">
      <c r="A49" s="62" t="s">
        <v>53</v>
      </c>
      <c r="B49" s="104" t="s">
        <v>56</v>
      </c>
      <c r="C49" s="104"/>
      <c r="D49" s="104"/>
      <c r="E49" s="104"/>
      <c r="F49" s="104"/>
      <c r="G49" s="60" t="s">
        <v>88</v>
      </c>
      <c r="H49" s="105">
        <v>1500</v>
      </c>
      <c r="I49" s="106"/>
      <c r="J49" s="105">
        <v>1575</v>
      </c>
      <c r="K49" s="106"/>
    </row>
    <row r="50" spans="1:11" ht="38.25" x14ac:dyDescent="0.25">
      <c r="A50" s="65" t="s">
        <v>55</v>
      </c>
      <c r="B50" s="143" t="s">
        <v>122</v>
      </c>
      <c r="C50" s="143"/>
      <c r="D50" s="143"/>
      <c r="E50" s="143"/>
      <c r="F50" s="143"/>
      <c r="G50" s="70" t="s">
        <v>73</v>
      </c>
      <c r="H50" s="135">
        <v>2500</v>
      </c>
      <c r="I50" s="136"/>
      <c r="J50" s="135">
        <v>2625</v>
      </c>
      <c r="K50" s="136"/>
    </row>
    <row r="51" spans="1:11" ht="32.25" customHeight="1" x14ac:dyDescent="0.25">
      <c r="A51" s="62" t="s">
        <v>57</v>
      </c>
      <c r="B51" s="104" t="s">
        <v>76</v>
      </c>
      <c r="C51" s="104"/>
      <c r="D51" s="104"/>
      <c r="E51" s="104"/>
      <c r="F51" s="104"/>
      <c r="G51" s="60" t="s">
        <v>73</v>
      </c>
      <c r="H51" s="105">
        <v>500</v>
      </c>
      <c r="I51" s="106"/>
      <c r="J51" s="105">
        <v>525</v>
      </c>
      <c r="K51" s="106"/>
    </row>
    <row r="52" spans="1:11" ht="27.75" customHeight="1" x14ac:dyDescent="0.25">
      <c r="A52" s="62" t="s">
        <v>58</v>
      </c>
      <c r="B52" s="143" t="s">
        <v>77</v>
      </c>
      <c r="C52" s="143"/>
      <c r="D52" s="143"/>
      <c r="E52" s="143"/>
      <c r="F52" s="143"/>
      <c r="G52" s="70" t="s">
        <v>73</v>
      </c>
      <c r="H52" s="135">
        <v>800</v>
      </c>
      <c r="I52" s="136"/>
      <c r="J52" s="135">
        <v>840</v>
      </c>
      <c r="K52" s="136"/>
    </row>
    <row r="53" spans="1:11" ht="15.75" x14ac:dyDescent="0.25">
      <c r="A53" s="65" t="s">
        <v>59</v>
      </c>
      <c r="B53" s="104" t="s">
        <v>89</v>
      </c>
      <c r="C53" s="104"/>
      <c r="D53" s="104"/>
      <c r="E53" s="104"/>
      <c r="F53" s="104"/>
      <c r="G53" s="60" t="s">
        <v>90</v>
      </c>
      <c r="H53" s="105">
        <v>80</v>
      </c>
      <c r="I53" s="106"/>
      <c r="J53" s="105">
        <v>84</v>
      </c>
      <c r="K53" s="106"/>
    </row>
    <row r="54" spans="1:11" ht="15.75" x14ac:dyDescent="0.25">
      <c r="A54" s="62" t="s">
        <v>60</v>
      </c>
      <c r="B54" s="143" t="s">
        <v>62</v>
      </c>
      <c r="C54" s="143"/>
      <c r="D54" s="143"/>
      <c r="E54" s="143"/>
      <c r="F54" s="143"/>
      <c r="G54" s="70" t="s">
        <v>72</v>
      </c>
      <c r="H54" s="135">
        <v>400</v>
      </c>
      <c r="I54" s="136"/>
      <c r="J54" s="135">
        <v>420</v>
      </c>
      <c r="K54" s="136"/>
    </row>
    <row r="55" spans="1:11" ht="15.75" x14ac:dyDescent="0.25">
      <c r="A55" s="62" t="s">
        <v>92</v>
      </c>
      <c r="B55" s="165" t="s">
        <v>93</v>
      </c>
      <c r="C55" s="166"/>
      <c r="D55" s="166"/>
      <c r="E55" s="166"/>
      <c r="F55" s="167"/>
      <c r="G55" s="60" t="s">
        <v>74</v>
      </c>
      <c r="H55" s="105">
        <v>25</v>
      </c>
      <c r="I55" s="106"/>
      <c r="J55" s="105">
        <v>26.25</v>
      </c>
      <c r="K55" s="106"/>
    </row>
    <row r="56" spans="1:11" ht="15.75" x14ac:dyDescent="0.25">
      <c r="A56" s="65" t="s">
        <v>61</v>
      </c>
      <c r="B56" s="171" t="s">
        <v>116</v>
      </c>
      <c r="C56" s="172"/>
      <c r="D56" s="172"/>
      <c r="E56" s="172"/>
      <c r="F56" s="173"/>
      <c r="G56" s="71" t="s">
        <v>117</v>
      </c>
      <c r="H56" s="144">
        <v>3</v>
      </c>
      <c r="I56" s="145"/>
      <c r="J56" s="144">
        <v>3.15</v>
      </c>
      <c r="K56" s="145"/>
    </row>
    <row r="57" spans="1:11" ht="15.75" x14ac:dyDescent="0.25">
      <c r="A57" s="62" t="s">
        <v>115</v>
      </c>
      <c r="B57" s="104" t="s">
        <v>118</v>
      </c>
      <c r="C57" s="104"/>
      <c r="D57" s="104"/>
      <c r="E57" s="104"/>
      <c r="F57" s="104"/>
      <c r="G57" s="60" t="s">
        <v>74</v>
      </c>
      <c r="H57" s="105" t="s">
        <v>82</v>
      </c>
      <c r="I57" s="106"/>
      <c r="J57" s="105" t="s">
        <v>82</v>
      </c>
      <c r="K57" s="106"/>
    </row>
    <row r="58" spans="1:11" x14ac:dyDescent="0.25">
      <c r="A58" s="162" t="s">
        <v>64</v>
      </c>
      <c r="B58" s="163"/>
      <c r="C58" s="163"/>
      <c r="D58" s="163"/>
      <c r="E58" s="163"/>
      <c r="F58" s="163"/>
      <c r="G58" s="163"/>
      <c r="H58" s="163"/>
      <c r="I58" s="163"/>
      <c r="J58" s="163"/>
      <c r="K58" s="164"/>
    </row>
    <row r="59" spans="1:11" ht="15.75" x14ac:dyDescent="0.25">
      <c r="A59" s="63" t="s">
        <v>65</v>
      </c>
      <c r="B59" s="104" t="s">
        <v>66</v>
      </c>
      <c r="C59" s="104"/>
      <c r="D59" s="104"/>
      <c r="E59" s="104"/>
      <c r="F59" s="104"/>
      <c r="G59" s="61" t="s">
        <v>63</v>
      </c>
      <c r="H59" s="105" t="s">
        <v>82</v>
      </c>
      <c r="I59" s="106"/>
      <c r="J59" s="105" t="s">
        <v>82</v>
      </c>
      <c r="K59" s="106"/>
    </row>
    <row r="60" spans="1:11" ht="16.5" customHeight="1" thickBot="1" x14ac:dyDescent="0.3">
      <c r="A60" s="64" t="s">
        <v>67</v>
      </c>
      <c r="B60" s="168" t="s">
        <v>68</v>
      </c>
      <c r="C60" s="169"/>
      <c r="D60" s="169"/>
      <c r="E60" s="169"/>
      <c r="F60" s="170"/>
      <c r="G60" s="27" t="s">
        <v>71</v>
      </c>
      <c r="H60" s="144" t="s">
        <v>82</v>
      </c>
      <c r="I60" s="145"/>
      <c r="J60" s="144" t="s">
        <v>82</v>
      </c>
      <c r="K60" s="145"/>
    </row>
    <row r="61" spans="1:11" ht="15" customHeight="1" x14ac:dyDescent="0.25">
      <c r="A61" s="80" t="s">
        <v>132</v>
      </c>
      <c r="B61" s="81"/>
      <c r="C61" s="81"/>
      <c r="D61" s="81"/>
      <c r="E61" s="81"/>
      <c r="F61" s="81"/>
      <c r="G61" s="81"/>
      <c r="H61" s="81"/>
      <c r="I61" s="81"/>
      <c r="J61" s="81"/>
      <c r="K61" s="82"/>
    </row>
    <row r="62" spans="1:11" ht="15" customHeight="1" x14ac:dyDescent="0.25">
      <c r="A62" s="83"/>
      <c r="B62" s="84"/>
      <c r="C62" s="84"/>
      <c r="D62" s="84"/>
      <c r="E62" s="84"/>
      <c r="F62" s="84"/>
      <c r="G62" s="84"/>
      <c r="H62" s="84"/>
      <c r="I62" s="84"/>
      <c r="J62" s="84"/>
      <c r="K62" s="85"/>
    </row>
    <row r="63" spans="1:11" ht="15" customHeight="1" x14ac:dyDescent="0.25">
      <c r="A63" s="83"/>
      <c r="B63" s="84"/>
      <c r="C63" s="84"/>
      <c r="D63" s="84"/>
      <c r="E63" s="84"/>
      <c r="F63" s="84"/>
      <c r="G63" s="84"/>
      <c r="H63" s="84"/>
      <c r="I63" s="84"/>
      <c r="J63" s="84"/>
      <c r="K63" s="85"/>
    </row>
    <row r="64" spans="1:11" ht="15" customHeight="1" x14ac:dyDescent="0.25">
      <c r="A64" s="83"/>
      <c r="B64" s="84"/>
      <c r="C64" s="84"/>
      <c r="D64" s="84"/>
      <c r="E64" s="84"/>
      <c r="F64" s="84"/>
      <c r="G64" s="84"/>
      <c r="H64" s="84"/>
      <c r="I64" s="84"/>
      <c r="J64" s="84"/>
      <c r="K64" s="85"/>
    </row>
    <row r="65" spans="1:11" ht="15" customHeight="1" x14ac:dyDescent="0.25">
      <c r="A65" s="83"/>
      <c r="B65" s="84"/>
      <c r="C65" s="84"/>
      <c r="D65" s="84"/>
      <c r="E65" s="84"/>
      <c r="F65" s="84"/>
      <c r="G65" s="84"/>
      <c r="H65" s="84"/>
      <c r="I65" s="84"/>
      <c r="J65" s="84"/>
      <c r="K65" s="85"/>
    </row>
    <row r="66" spans="1:11" ht="15.75" customHeight="1" x14ac:dyDescent="0.25">
      <c r="A66" s="83"/>
      <c r="B66" s="84"/>
      <c r="C66" s="84"/>
      <c r="D66" s="84"/>
      <c r="E66" s="84"/>
      <c r="F66" s="84"/>
      <c r="G66" s="84"/>
      <c r="H66" s="84"/>
      <c r="I66" s="84"/>
      <c r="J66" s="84"/>
      <c r="K66" s="85"/>
    </row>
    <row r="67" spans="1:11" ht="3.75" customHeight="1" thickBot="1" x14ac:dyDescent="0.3">
      <c r="A67" s="86"/>
      <c r="B67" s="87"/>
      <c r="C67" s="87"/>
      <c r="D67" s="87"/>
      <c r="E67" s="87"/>
      <c r="F67" s="87"/>
      <c r="G67" s="87"/>
      <c r="H67" s="87"/>
      <c r="I67" s="87"/>
      <c r="J67" s="87"/>
      <c r="K67" s="88"/>
    </row>
    <row r="68" spans="1:11" ht="24" thickBot="1" x14ac:dyDescent="0.4">
      <c r="C68" s="154" t="s">
        <v>102</v>
      </c>
      <c r="D68" s="154"/>
      <c r="E68" s="154"/>
      <c r="F68" s="154"/>
    </row>
    <row r="69" spans="1:11" ht="15.75" thickBot="1" x14ac:dyDescent="0.3">
      <c r="C69" s="24"/>
      <c r="D69" s="152" t="s">
        <v>107</v>
      </c>
      <c r="E69" s="153"/>
      <c r="F69" s="24"/>
    </row>
    <row r="70" spans="1:11" ht="15.75" thickBot="1" x14ac:dyDescent="0.3">
      <c r="C70" s="24"/>
      <c r="D70" s="146" t="s">
        <v>104</v>
      </c>
      <c r="E70" s="148"/>
      <c r="F70" s="24"/>
    </row>
    <row r="71" spans="1:11" ht="15.75" thickBot="1" x14ac:dyDescent="0.3">
      <c r="A71" s="1"/>
      <c r="B71" s="1"/>
      <c r="C71" s="146" t="s">
        <v>119</v>
      </c>
      <c r="D71" s="147"/>
      <c r="E71" s="147"/>
      <c r="F71" s="148"/>
      <c r="G71" s="1"/>
      <c r="H71" s="1"/>
      <c r="J71" s="46"/>
    </row>
    <row r="72" spans="1:11" ht="15.75" thickBot="1" x14ac:dyDescent="0.3">
      <c r="C72" s="146" t="s">
        <v>106</v>
      </c>
      <c r="D72" s="147"/>
      <c r="E72" s="147"/>
      <c r="F72" s="148"/>
    </row>
    <row r="73" spans="1:11" ht="15.75" thickBot="1" x14ac:dyDescent="0.3">
      <c r="A73" s="1"/>
      <c r="B73" s="23"/>
      <c r="C73" s="23"/>
      <c r="F73" s="19"/>
    </row>
    <row r="74" spans="1:11" ht="15.75" thickBot="1" x14ac:dyDescent="0.3">
      <c r="A74" s="152" t="s">
        <v>103</v>
      </c>
      <c r="B74" s="161"/>
      <c r="C74" s="153"/>
      <c r="D74" s="24"/>
      <c r="E74" s="24"/>
      <c r="F74" s="152" t="s">
        <v>105</v>
      </c>
      <c r="G74" s="161"/>
      <c r="H74" s="161"/>
      <c r="I74" s="161"/>
      <c r="J74" s="153"/>
    </row>
    <row r="75" spans="1:11" ht="15.75" thickBot="1" x14ac:dyDescent="0.3">
      <c r="A75" s="28"/>
      <c r="B75" s="28"/>
      <c r="C75" s="29"/>
      <c r="D75" s="24"/>
      <c r="E75" s="24"/>
      <c r="F75" s="30"/>
      <c r="G75" s="31"/>
      <c r="H75" s="30"/>
      <c r="J75" s="47"/>
    </row>
    <row r="76" spans="1:11" ht="15.75" thickBot="1" x14ac:dyDescent="0.3">
      <c r="A76" s="146" t="s">
        <v>113</v>
      </c>
      <c r="B76" s="147"/>
      <c r="C76" s="148"/>
      <c r="D76" s="24"/>
      <c r="E76" s="24"/>
      <c r="F76" s="149" t="s">
        <v>108</v>
      </c>
      <c r="G76" s="150"/>
      <c r="H76" s="150"/>
      <c r="I76" s="150"/>
      <c r="J76" s="151"/>
    </row>
    <row r="77" spans="1:11" ht="15.75" thickBot="1" x14ac:dyDescent="0.3">
      <c r="A77" s="24"/>
      <c r="B77" s="24"/>
      <c r="C77" s="32"/>
      <c r="D77" s="24"/>
      <c r="E77" s="24"/>
      <c r="F77" s="155" t="s">
        <v>109</v>
      </c>
      <c r="G77" s="156"/>
      <c r="H77" s="156"/>
      <c r="I77" s="156"/>
      <c r="J77" s="157"/>
    </row>
    <row r="78" spans="1:11" ht="15.75" thickBot="1" x14ac:dyDescent="0.3">
      <c r="A78" s="146" t="s">
        <v>112</v>
      </c>
      <c r="B78" s="147"/>
      <c r="C78" s="148"/>
      <c r="D78" s="24"/>
      <c r="E78" s="24"/>
      <c r="F78" s="158" t="s">
        <v>111</v>
      </c>
      <c r="G78" s="159"/>
      <c r="H78" s="159"/>
      <c r="I78" s="159"/>
      <c r="J78" s="160"/>
    </row>
    <row r="79" spans="1:11" ht="15.75" thickBot="1" x14ac:dyDescent="0.3">
      <c r="A79" s="26"/>
      <c r="B79" s="26"/>
      <c r="C79" s="33"/>
      <c r="D79" s="24"/>
      <c r="E79" s="24"/>
      <c r="F79" s="26"/>
      <c r="G79" s="26"/>
      <c r="H79" s="37"/>
      <c r="J79" s="48"/>
    </row>
    <row r="80" spans="1:11" ht="15.75" thickBot="1" x14ac:dyDescent="0.3">
      <c r="A80" s="24"/>
      <c r="B80" s="30"/>
      <c r="C80" s="34"/>
      <c r="D80" s="24"/>
      <c r="E80" s="24"/>
      <c r="F80" s="146" t="s">
        <v>113</v>
      </c>
      <c r="G80" s="147"/>
      <c r="H80" s="147"/>
      <c r="I80" s="147"/>
      <c r="J80" s="148"/>
    </row>
    <row r="81" spans="1:11" ht="15.75" thickBot="1" x14ac:dyDescent="0.3">
      <c r="A81" s="24"/>
      <c r="B81" s="24"/>
      <c r="C81" s="34"/>
      <c r="D81" s="24"/>
      <c r="E81" s="24"/>
      <c r="F81" s="149" t="s">
        <v>112</v>
      </c>
      <c r="G81" s="147"/>
      <c r="H81" s="147"/>
      <c r="I81" s="147"/>
      <c r="J81" s="148"/>
    </row>
    <row r="82" spans="1:11" ht="15.75" thickBot="1" x14ac:dyDescent="0.3">
      <c r="A82" s="24"/>
      <c r="B82" s="24"/>
      <c r="C82" s="35"/>
      <c r="D82" s="24"/>
      <c r="E82" s="24"/>
      <c r="F82" s="25"/>
      <c r="G82" s="26"/>
      <c r="H82" s="37"/>
      <c r="J82" s="48"/>
    </row>
    <row r="83" spans="1:11" ht="15.75" thickBot="1" x14ac:dyDescent="0.3">
      <c r="A83" s="24"/>
      <c r="B83" s="24"/>
      <c r="C83" s="146" t="s">
        <v>110</v>
      </c>
      <c r="D83" s="147"/>
      <c r="E83" s="147"/>
      <c r="F83" s="148"/>
      <c r="G83" s="36"/>
      <c r="H83" s="24"/>
      <c r="J83" s="49"/>
    </row>
    <row r="84" spans="1:11" ht="15.75" thickBot="1" x14ac:dyDescent="0.3"/>
    <row r="85" spans="1:11" ht="27.75" customHeight="1" thickBot="1" x14ac:dyDescent="0.3">
      <c r="B85" s="77" t="s">
        <v>99</v>
      </c>
      <c r="C85" s="78"/>
      <c r="D85" s="78"/>
      <c r="E85" s="78"/>
      <c r="F85" s="78"/>
      <c r="G85" s="78"/>
      <c r="H85" s="78"/>
      <c r="I85" s="78"/>
      <c r="J85" s="79"/>
    </row>
    <row r="86" spans="1:11" x14ac:dyDescent="0.25">
      <c r="B86" s="21"/>
      <c r="C86" s="21"/>
      <c r="D86" s="21"/>
      <c r="E86" s="21"/>
      <c r="F86" s="21"/>
      <c r="G86" s="21"/>
      <c r="H86" s="21"/>
      <c r="J86" s="50"/>
    </row>
    <row r="87" spans="1:11" ht="15" customHeight="1" x14ac:dyDescent="0.25">
      <c r="B87" s="19"/>
      <c r="C87" s="22"/>
      <c r="D87" s="22"/>
      <c r="E87" s="22"/>
      <c r="F87" s="22"/>
      <c r="G87" s="22"/>
      <c r="H87" s="22"/>
      <c r="I87" s="20"/>
      <c r="J87" s="51"/>
      <c r="K87" s="20"/>
    </row>
    <row r="88" spans="1:11" x14ac:dyDescent="0.25">
      <c r="B88" s="22"/>
      <c r="C88" s="22"/>
      <c r="D88" s="22"/>
      <c r="E88" s="22"/>
      <c r="F88" s="22"/>
      <c r="G88" s="22"/>
      <c r="H88" s="22"/>
      <c r="I88" s="20"/>
      <c r="J88" s="51"/>
      <c r="K88" s="20"/>
    </row>
  </sheetData>
  <mergeCells count="143">
    <mergeCell ref="H9:I9"/>
    <mergeCell ref="H43:I43"/>
    <mergeCell ref="H44:I44"/>
    <mergeCell ref="H45:I45"/>
    <mergeCell ref="H46:I46"/>
    <mergeCell ref="H47:I47"/>
    <mergeCell ref="H48:I48"/>
    <mergeCell ref="H49:I49"/>
    <mergeCell ref="H50:I50"/>
    <mergeCell ref="H34:I34"/>
    <mergeCell ref="H35:I35"/>
    <mergeCell ref="H36:I36"/>
    <mergeCell ref="H37:I37"/>
    <mergeCell ref="H38:I38"/>
    <mergeCell ref="H40:I40"/>
    <mergeCell ref="H32:I32"/>
    <mergeCell ref="H41:I41"/>
    <mergeCell ref="H42:I42"/>
    <mergeCell ref="J51:K51"/>
    <mergeCell ref="J52:K52"/>
    <mergeCell ref="J53:K53"/>
    <mergeCell ref="H52:I52"/>
    <mergeCell ref="H53:I53"/>
    <mergeCell ref="H54:I54"/>
    <mergeCell ref="H55:I55"/>
    <mergeCell ref="H56:I56"/>
    <mergeCell ref="H57:I57"/>
    <mergeCell ref="H51:I51"/>
    <mergeCell ref="J55:K55"/>
    <mergeCell ref="J54:K54"/>
    <mergeCell ref="J57:K57"/>
    <mergeCell ref="J59:K59"/>
    <mergeCell ref="A58:K58"/>
    <mergeCell ref="B59:F59"/>
    <mergeCell ref="B57:F57"/>
    <mergeCell ref="B54:F54"/>
    <mergeCell ref="B55:F55"/>
    <mergeCell ref="H59:I59"/>
    <mergeCell ref="J60:K60"/>
    <mergeCell ref="B60:F60"/>
    <mergeCell ref="J56:K56"/>
    <mergeCell ref="B56:F56"/>
    <mergeCell ref="A76:C76"/>
    <mergeCell ref="F76:J76"/>
    <mergeCell ref="D70:E70"/>
    <mergeCell ref="D69:E69"/>
    <mergeCell ref="C68:F68"/>
    <mergeCell ref="H60:I60"/>
    <mergeCell ref="F77:J77"/>
    <mergeCell ref="F81:J81"/>
    <mergeCell ref="C83:F83"/>
    <mergeCell ref="F78:J78"/>
    <mergeCell ref="F80:J80"/>
    <mergeCell ref="A78:C78"/>
    <mergeCell ref="C71:F71"/>
    <mergeCell ref="C72:F72"/>
    <mergeCell ref="A74:C74"/>
    <mergeCell ref="F74:J74"/>
    <mergeCell ref="J44:K44"/>
    <mergeCell ref="J45:K45"/>
    <mergeCell ref="J48:K48"/>
    <mergeCell ref="J40:K40"/>
    <mergeCell ref="J50:K50"/>
    <mergeCell ref="J41:K41"/>
    <mergeCell ref="J42:K42"/>
    <mergeCell ref="J43:K43"/>
    <mergeCell ref="J46:K46"/>
    <mergeCell ref="J47:K47"/>
    <mergeCell ref="J49:K49"/>
    <mergeCell ref="B53:F5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40:F40"/>
    <mergeCell ref="B41:F41"/>
    <mergeCell ref="B42:F42"/>
    <mergeCell ref="B43:F43"/>
    <mergeCell ref="A39:K39"/>
    <mergeCell ref="J38:K38"/>
    <mergeCell ref="A33:K33"/>
    <mergeCell ref="B34:F34"/>
    <mergeCell ref="J34:K34"/>
    <mergeCell ref="B35:F35"/>
    <mergeCell ref="B36:F36"/>
    <mergeCell ref="B37:F37"/>
    <mergeCell ref="B38:F38"/>
    <mergeCell ref="J36:K36"/>
    <mergeCell ref="J35:K35"/>
    <mergeCell ref="J37:K37"/>
    <mergeCell ref="J30:K30"/>
    <mergeCell ref="J31:K31"/>
    <mergeCell ref="J32:K32"/>
    <mergeCell ref="J28:K28"/>
    <mergeCell ref="A1:K1"/>
    <mergeCell ref="A8:K8"/>
    <mergeCell ref="A10:A11"/>
    <mergeCell ref="B10:F11"/>
    <mergeCell ref="G10:G11"/>
    <mergeCell ref="A2:G2"/>
    <mergeCell ref="A3:G3"/>
    <mergeCell ref="A4:G4"/>
    <mergeCell ref="A5:G5"/>
    <mergeCell ref="A6:G6"/>
    <mergeCell ref="A7:G7"/>
    <mergeCell ref="J11:K11"/>
    <mergeCell ref="H11:I11"/>
    <mergeCell ref="J9:K9"/>
    <mergeCell ref="B18:F18"/>
    <mergeCell ref="H27:I27"/>
    <mergeCell ref="H28:I28"/>
    <mergeCell ref="H29:I29"/>
    <mergeCell ref="H30:I30"/>
    <mergeCell ref="H31:I31"/>
    <mergeCell ref="B14:F14"/>
    <mergeCell ref="B16:F16"/>
    <mergeCell ref="B21:F21"/>
    <mergeCell ref="B23:F23"/>
    <mergeCell ref="B85:J85"/>
    <mergeCell ref="A61:K67"/>
    <mergeCell ref="A26:K26"/>
    <mergeCell ref="A12:K12"/>
    <mergeCell ref="B13:F13"/>
    <mergeCell ref="B15:F15"/>
    <mergeCell ref="B17:F17"/>
    <mergeCell ref="A19:K19"/>
    <mergeCell ref="B20:F20"/>
    <mergeCell ref="B22:F22"/>
    <mergeCell ref="B24:F24"/>
    <mergeCell ref="B25:F25"/>
    <mergeCell ref="B27:F27"/>
    <mergeCell ref="B28:F28"/>
    <mergeCell ref="B29:F29"/>
    <mergeCell ref="J27:K27"/>
    <mergeCell ref="J29:K29"/>
    <mergeCell ref="B30:F30"/>
    <mergeCell ref="B31:F31"/>
    <mergeCell ref="B32:F32"/>
  </mergeCells>
  <conditionalFormatting sqref="B53">
    <cfRule type="expression" dxfId="3" priority="1">
      <formula>MOD(ROW(),2)</formula>
    </cfRule>
  </conditionalFormatting>
  <conditionalFormatting sqref="B53">
    <cfRule type="expression" dxfId="2" priority="2">
      <formula>MOD(ROW(),2)</formula>
    </cfRule>
  </conditionalFormatting>
  <conditionalFormatting sqref="A40:B41 B54:B57 B59:B60 B42:B52 A42:A60">
    <cfRule type="expression" dxfId="1" priority="3">
      <formula>MOD(ROW(),2)</formula>
    </cfRule>
    <cfRule type="expression" dxfId="0" priority="4">
      <formula>MOD(ROW(),2)</formula>
    </cfRule>
  </conditionalFormatting>
  <hyperlinks>
    <hyperlink ref="A1" r:id="rId1"/>
  </hyperlinks>
  <pageMargins left="0.25" right="0.25" top="0.75" bottom="0.75" header="0.3" footer="0.3"/>
  <pageSetup paperSize="9" orientation="portrait" r:id="rId2"/>
  <headerFooter>
    <oddHeader>&amp;RУтверждено___________________</oddHead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Я</cp:lastModifiedBy>
  <cp:lastPrinted>2026-02-09T05:51:24Z</cp:lastPrinted>
  <dcterms:created xsi:type="dcterms:W3CDTF">2023-09-07T05:02:39Z</dcterms:created>
  <dcterms:modified xsi:type="dcterms:W3CDTF">2026-07-08T05:28:24Z</dcterms:modified>
</cp:coreProperties>
</file>